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0" windowWidth="12280" windowHeight="6390" firstSheet="1" activeTab="1"/>
  </bookViews>
  <sheets>
    <sheet name="First and Last Names" sheetId="1" r:id="rId1"/>
    <sheet name="First, Middle, Initials, etc." sheetId="4" r:id="rId2"/>
    <sheet name="Lookup Tables" sheetId="2" r:id="rId3"/>
    <sheet name="Instructions-Part 1" sheetId="3" r:id="rId4"/>
    <sheet name="Instructions-Part 2-Challenge" sheetId="5" r:id="rId5"/>
    <sheet name="Instructions-Part 3-Challenge" sheetId="6" r:id="rId6"/>
    <sheet name="Sheet1" sheetId="7" r:id="rId7"/>
  </sheets>
  <definedNames>
    <definedName name="FirstName">'First, Middle, Initials, etc.'!$B$31</definedName>
    <definedName name="LastName">'First, Middle, Initials, etc.'!$B$30</definedName>
    <definedName name="MiddleInitial">'First, Middle, Initials, etc.'!$B$33</definedName>
    <definedName name="MiddleName">'First, Middle, Initials, etc.'!$B$32</definedName>
    <definedName name="_xlnm.Print_Area" localSheetId="1">'First, Middle, Initials, etc.'!$A$1:$W$27</definedName>
  </definedNames>
  <calcPr calcId="145621"/>
</workbook>
</file>

<file path=xl/calcChain.xml><?xml version="1.0" encoding="utf-8"?>
<calcChain xmlns="http://schemas.openxmlformats.org/spreadsheetml/2006/main">
  <c r="E7" i="4" l="1"/>
  <c r="D8" i="4" l="1"/>
  <c r="E8" i="4"/>
  <c r="F8" i="4"/>
  <c r="D9" i="4"/>
  <c r="G9" i="4" s="1"/>
  <c r="E9" i="4"/>
  <c r="F9" i="4"/>
  <c r="D10" i="4"/>
  <c r="E10" i="4"/>
  <c r="F10" i="4"/>
  <c r="D11" i="4"/>
  <c r="G11" i="4" s="1"/>
  <c r="E11" i="4"/>
  <c r="F11" i="4"/>
  <c r="D12" i="4"/>
  <c r="E12" i="4"/>
  <c r="F12" i="4"/>
  <c r="D13" i="4"/>
  <c r="G13" i="4" s="1"/>
  <c r="E13" i="4"/>
  <c r="F13" i="4"/>
  <c r="D14" i="4"/>
  <c r="E14" i="4"/>
  <c r="F14" i="4"/>
  <c r="D15" i="4"/>
  <c r="G15" i="4" s="1"/>
  <c r="E15" i="4"/>
  <c r="F15" i="4"/>
  <c r="D16" i="4"/>
  <c r="E16" i="4"/>
  <c r="F16" i="4"/>
  <c r="D17" i="4"/>
  <c r="G17" i="4" s="1"/>
  <c r="E17" i="4"/>
  <c r="F17" i="4"/>
  <c r="D7" i="4"/>
  <c r="F7" i="4"/>
  <c r="B32" i="4"/>
  <c r="B33" i="4" s="1"/>
  <c r="E37" i="2"/>
  <c r="E38" i="2"/>
  <c r="E39" i="2"/>
  <c r="E40" i="2"/>
  <c r="E41" i="2"/>
  <c r="E42" i="2"/>
  <c r="E43" i="2"/>
  <c r="E44" i="2"/>
  <c r="E45" i="2"/>
  <c r="E46" i="2"/>
  <c r="E36" i="2"/>
  <c r="B31" i="4"/>
  <c r="B30" i="4"/>
  <c r="B35" i="4" s="1"/>
  <c r="I16" i="4" l="1"/>
  <c r="H16" i="4"/>
  <c r="I14" i="4"/>
  <c r="H14" i="4"/>
  <c r="I12" i="4"/>
  <c r="H12" i="4"/>
  <c r="I10" i="4"/>
  <c r="H10" i="4"/>
  <c r="I8" i="4"/>
  <c r="H8" i="4"/>
  <c r="I7" i="4"/>
  <c r="H7" i="4"/>
  <c r="I17" i="4"/>
  <c r="H17" i="4"/>
  <c r="I15" i="4"/>
  <c r="H15" i="4"/>
  <c r="I13" i="4"/>
  <c r="H13" i="4"/>
  <c r="I11" i="4"/>
  <c r="H11" i="4"/>
  <c r="I9" i="4"/>
  <c r="H9" i="4"/>
  <c r="G7" i="4"/>
  <c r="G16" i="4"/>
  <c r="G14" i="4"/>
  <c r="G12" i="4"/>
  <c r="G10" i="4"/>
  <c r="G8" i="4"/>
  <c r="Q17" i="4"/>
  <c r="Q14" i="4"/>
  <c r="Q11" i="4"/>
  <c r="Q13" i="4" s="1"/>
  <c r="R7" i="4"/>
  <c r="Q7" i="4"/>
  <c r="Q12" i="4" l="1"/>
</calcChain>
</file>

<file path=xl/comments1.xml><?xml version="1.0" encoding="utf-8"?>
<comments xmlns="http://schemas.openxmlformats.org/spreadsheetml/2006/main">
  <authors>
    <author>Channah</author>
  </authors>
  <commentList>
    <comment ref="Q7" authorId="0">
      <text>
        <r>
          <rPr>
            <sz val="9"/>
            <color indexed="81"/>
            <rFont val="Tahoma"/>
            <family val="2"/>
          </rPr>
          <t>Isolate First name</t>
        </r>
      </text>
    </comment>
    <comment ref="R7" authorId="0">
      <text>
        <r>
          <rPr>
            <sz val="9"/>
            <color indexed="81"/>
            <rFont val="Tahoma"/>
            <family val="2"/>
          </rPr>
          <t>Problem isolating last name.</t>
        </r>
      </text>
    </comment>
    <comment ref="Q11" authorId="0">
      <text>
        <r>
          <rPr>
            <sz val="9"/>
            <color indexed="81"/>
            <rFont val="Tahoma"/>
            <family val="2"/>
          </rPr>
          <t>Substitute a star for the last blank space.  That leaves only one blank space, so it can be treated like First Name, Last Name.</t>
        </r>
      </text>
    </comment>
    <comment ref="Q17" authorId="0">
      <text>
        <r>
          <rPr>
            <sz val="9"/>
            <color indexed="81"/>
            <rFont val="Tahoma"/>
            <family val="2"/>
          </rPr>
          <t>But it doesn't work here, because there are multiple middle names.  Try to substitue ALL occurences of blank with a "*".  Then substitute the FIRST occurrence of "*" with a blank.  That leaves you with a first and last name.</t>
        </r>
      </text>
    </comment>
  </commentList>
</comments>
</file>

<file path=xl/sharedStrings.xml><?xml version="1.0" encoding="utf-8"?>
<sst xmlns="http://schemas.openxmlformats.org/spreadsheetml/2006/main" count="237" uniqueCount="162">
  <si>
    <t>SSN</t>
  </si>
  <si>
    <t>Name</t>
  </si>
  <si>
    <t>Phone Number</t>
  </si>
  <si>
    <t>Amiel Naiman</t>
  </si>
  <si>
    <t>Dassie Lapin</t>
  </si>
  <si>
    <t>Yossi Q. Naiman</t>
  </si>
  <si>
    <t>Channah F. Naiman</t>
  </si>
  <si>
    <t>Devorah Leah Goldberg</t>
  </si>
  <si>
    <t>Shoshana Ketanah Naiman</t>
  </si>
  <si>
    <t>Daniel Avraham Naiman</t>
  </si>
  <si>
    <t>Dovi Big Boy Naiman</t>
  </si>
  <si>
    <t>Avigail Sarah Goldberg</t>
  </si>
  <si>
    <t>Shira Raizel Naiman</t>
  </si>
  <si>
    <t>Chaya Sarah Naiman</t>
  </si>
  <si>
    <t>Issues:</t>
  </si>
  <si>
    <t>First and last names are not separate.</t>
  </si>
  <si>
    <t>(773)338-8596</t>
  </si>
  <si>
    <t>Telephone</t>
  </si>
  <si>
    <t>(773)555-1212</t>
  </si>
  <si>
    <t>(800)111-2222</t>
  </si>
  <si>
    <t>(347)917-2345</t>
  </si>
  <si>
    <t>(888)992-4627</t>
  </si>
  <si>
    <t>(543)283-3045</t>
  </si>
  <si>
    <t>(312)999-6666</t>
  </si>
  <si>
    <t>(248)333-4444</t>
  </si>
  <si>
    <t>(773)540-3523</t>
  </si>
  <si>
    <t>(248)417-0803</t>
  </si>
  <si>
    <t>(248)552-9678</t>
  </si>
  <si>
    <t># Phone calls</t>
  </si>
  <si>
    <t>Last Name</t>
  </si>
  <si>
    <t>Naiman</t>
  </si>
  <si>
    <t>First Name</t>
  </si>
  <si>
    <t>Goldberg</t>
  </si>
  <si>
    <t>Lapin</t>
  </si>
  <si>
    <t>Amiel</t>
  </si>
  <si>
    <t>Dassie</t>
  </si>
  <si>
    <t>Channah</t>
  </si>
  <si>
    <t>Shoshana K.</t>
  </si>
  <si>
    <t>Dovi</t>
  </si>
  <si>
    <t>Avigail</t>
  </si>
  <si>
    <t>Shira</t>
  </si>
  <si>
    <t>Chaya Sarah</t>
  </si>
  <si>
    <t>Yossi</t>
  </si>
  <si>
    <t>Daniel</t>
  </si>
  <si>
    <t>Devorah</t>
  </si>
  <si>
    <t>Current Balance</t>
  </si>
  <si>
    <t># Phone Calls</t>
  </si>
  <si>
    <t>999-99-9999</t>
  </si>
  <si>
    <t>Jones</t>
  </si>
  <si>
    <t>Bob T.</t>
  </si>
  <si>
    <t>(111)111-1111</t>
  </si>
  <si>
    <t>You are required to build a table with the following format:</t>
  </si>
  <si>
    <t xml:space="preserve">Phone Number should be a text field. It is a number in the Data1 worksheet. </t>
  </si>
  <si>
    <t>You will have to convert it to a text field with dashes in it in order to lookup the # Phone Calls.</t>
  </si>
  <si>
    <t>Channah Naiman</t>
  </si>
  <si>
    <t>Yossi Naiman</t>
  </si>
  <si>
    <t>Devorah Goldberg</t>
  </si>
  <si>
    <t>Shoshana Naiman</t>
  </si>
  <si>
    <t>Daniel Naiman</t>
  </si>
  <si>
    <t>Dovi Naiman</t>
  </si>
  <si>
    <t>Avigail Goldberg</t>
  </si>
  <si>
    <t>Shira Naiman</t>
  </si>
  <si>
    <t>Chaya Naiman</t>
  </si>
  <si>
    <t xml:space="preserve">The SSN should be a text field.  </t>
  </si>
  <si>
    <t>Currently, it is stored as a number in the First and Last Names Worksheet, unformatted.</t>
  </si>
  <si>
    <t xml:space="preserve">Bob </t>
  </si>
  <si>
    <t xml:space="preserve">This can be a problem when </t>
  </si>
  <si>
    <t>there are middle names or initials.</t>
  </si>
  <si>
    <t>Use for all parts of the assignment:</t>
  </si>
  <si>
    <t>Naiman, Channah</t>
  </si>
  <si>
    <t>Naiman, Shoshana</t>
  </si>
  <si>
    <t>Naiman, Amiel</t>
  </si>
  <si>
    <t>Naiman, Dovi</t>
  </si>
  <si>
    <t>Naiman, Yossi</t>
  </si>
  <si>
    <t>Naiman, Shira</t>
  </si>
  <si>
    <t>Goldberg, Avigail</t>
  </si>
  <si>
    <t>Goldberg, Devorah</t>
  </si>
  <si>
    <t>Lapin,  Dassie</t>
  </si>
  <si>
    <t>Use for part I of the assginment.</t>
  </si>
  <si>
    <t>Use for Part 2 of the assginment.</t>
  </si>
  <si>
    <t>Use for Part 3 of the assignment.</t>
  </si>
  <si>
    <t>Shoshana</t>
  </si>
  <si>
    <t>Chaya</t>
  </si>
  <si>
    <t>Balance</t>
  </si>
  <si>
    <t>NOTE:  This section of the worksheet does NOT necessarily reference</t>
  </si>
  <si>
    <t>the corresponding rows on the left side.  It just has several different</t>
  </si>
  <si>
    <t>examples and trials referencing various names on the left side.</t>
  </si>
  <si>
    <t>See the Instructions worksheets:  you are supposed to</t>
  </si>
  <si>
    <t>the last and first names.</t>
  </si>
  <si>
    <t xml:space="preserve">Phone Number should be a text field. It is a number in the Fisrt and Last Names worksheet. </t>
  </si>
  <si>
    <t xml:space="preserve">Phone Number should be a text field. It is a number in the First and Last Names worksheet. </t>
  </si>
  <si>
    <t>SSN and Phone Number are numeric and unformatted.</t>
  </si>
  <si>
    <t>See the worksheet named "Instructions Part 1" to see what is required.</t>
  </si>
  <si>
    <t>For Part 1 of the assignment, you should use the worksheet named "First and Last Names".</t>
  </si>
  <si>
    <t>You will also need to refer to the top two tables in the worksheet named "Lookup Tables".</t>
  </si>
  <si>
    <t>The SSN should be a text field, formatted with dashes, as shown.</t>
  </si>
  <si>
    <t>Do not simply reformat it as a social security formatted number.  That is still a number.</t>
  </si>
  <si>
    <t>Use string functions to convert it to text.</t>
  </si>
  <si>
    <t>SSN and Phone Number are numeric and unformatted</t>
  </si>
  <si>
    <t>There are middle initials, and [multiple] middle names.</t>
  </si>
  <si>
    <t>convert the SSNs to text (formatted), and to isolate</t>
  </si>
  <si>
    <t>For this part (Part 2) of the assginment, you should use the worksheet "First, Middle, Initials, etc."</t>
  </si>
  <si>
    <t xml:space="preserve">     as well as the two left tables in the worksheet Lookup Tables.</t>
  </si>
  <si>
    <t xml:space="preserve">The SSN should be a text field, formatted with dashes, as shown.  </t>
  </si>
  <si>
    <t>Do not simply format it as a number format with the special social security format.</t>
  </si>
  <si>
    <t>In order to lookup the Current Balance in the workshett Lookup Tables, you need to to do the following:</t>
  </si>
  <si>
    <t xml:space="preserve">Extract the last name from the Name field in First and Last Names worksheet. </t>
  </si>
  <si>
    <t xml:space="preserve">Extract the first name from the Name field in First and Last Names worksheet. </t>
  </si>
  <si>
    <t>Current Balance is in a lookup table.  The name in that table is in the format "Last, First".</t>
  </si>
  <si>
    <t>Therefore, you should concatenate Last Name that you extracted (see above), and a comma and space, lookup value</t>
  </si>
  <si>
    <t xml:space="preserve">     and First Name that you extracted (see above), as your for the VLOOKUP function.</t>
  </si>
  <si>
    <t>Naiman, Chaya</t>
  </si>
  <si>
    <t>NOTE:  For Parts 2 and 3, you will have to change the lookup tables.  You cannot look up two columns.</t>
  </si>
  <si>
    <t>So you will have to recreate the lookup to be a concatenation of the Last Name and First Name columns.</t>
  </si>
  <si>
    <t>Don't forget to put a space in between.</t>
  </si>
  <si>
    <t>Just as in Part 1 of the assignment, you have to extract the Last Name and the First Name.</t>
  </si>
  <si>
    <t>Rmember, you are dealing with three different kinds of tables here:</t>
  </si>
  <si>
    <t xml:space="preserve">           1.  Your original data, stored in worksheet First and Last Names.</t>
  </si>
  <si>
    <t xml:space="preserve">           2.  The data you are extracted from the lookup tables, stored in the worksheet Lookup Tables.</t>
  </si>
  <si>
    <t xml:space="preserve">           3.  Your results table, in the format that is shown at the top of this worksheet.</t>
  </si>
  <si>
    <t xml:space="preserve">                You may store your results table in a new worksheet named "Results, Part 1".</t>
  </si>
  <si>
    <t xml:space="preserve">                You may find it easier to create the results first in the First and Last Names worksheet</t>
  </si>
  <si>
    <t xml:space="preserve">                and then copy and paste-values into a new worksheet.</t>
  </si>
  <si>
    <t xml:space="preserve">                However, it is preferred to do it all in a new worksheet, so that you reference cells across worksheets.</t>
  </si>
  <si>
    <t>However, this time, there are middle initials and (possibly multiple) middle names.</t>
  </si>
  <si>
    <t>Just as in Part 1, you have to match the name against a name in the lookup table to retrieve Current Balance.</t>
  </si>
  <si>
    <t>However, this time the lookup table that you must use (bottom left) cannot be used as currently formatted.</t>
  </si>
  <si>
    <t xml:space="preserve">You have to match a lookup value against a single column of the lookup table.  </t>
  </si>
  <si>
    <t>Assignment, Part 2:</t>
  </si>
  <si>
    <t>Assignment, Part 1:</t>
  </si>
  <si>
    <t>Neither the Last Name nor the First Name columns in the lookup table are unique.</t>
  </si>
  <si>
    <t>Therefore, you must recreate the lookup table to have one field against which your lookup value can be matched.</t>
  </si>
  <si>
    <t xml:space="preserve">     I would suggest that you concatenate Last Name &amp; " " &amp; First Name of your lookup table.</t>
  </si>
  <si>
    <t xml:space="preserve">     After you extract the last and first names from you data in the worksheet First, Middle, Initials, etc. </t>
  </si>
  <si>
    <t xml:space="preserve">        you can concatenate those as well, and match your data name against the new lookup table name.</t>
  </si>
  <si>
    <t xml:space="preserve">     THEN, you can retrieve Current Balance from the lookup table.</t>
  </si>
  <si>
    <t>In other words, it isn't really a useful lookup table!  But you will make it useful!</t>
  </si>
  <si>
    <t xml:space="preserve">Assignment, Part 3: </t>
  </si>
  <si>
    <t>For this part of the assignment (Part 3), you will need to use the worksheet First, Middle, Initials, etc.</t>
  </si>
  <si>
    <t>You will also need to use the top left and bottom right tables in the Lookup Tables worksheet.</t>
  </si>
  <si>
    <t>For your final results table, you will have to extract the first initial of the first name; concatenate that to Last Name.</t>
  </si>
  <si>
    <t>Save your results in separate worksheet named "Results, Part 2".</t>
  </si>
  <si>
    <t>In addition, you should extract any middle names.</t>
  </si>
  <si>
    <t>Just as in Part 2, you must recreate the Lookup Table to create one unique lookup field.</t>
  </si>
  <si>
    <t>Just as in Parts 1 and 2, you have to match a name against a lookup table, in order to retrieve Current Balance.</t>
  </si>
  <si>
    <t>Just as in Part 2, you must extract the first and last names from the Name field of First, Middle, Initials, etc.</t>
  </si>
  <si>
    <t>However, this lookup table is truly problematic for you, even after you recreate it.</t>
  </si>
  <si>
    <t>There is no one simple vlookup statement that will match for both "Shoshana K."  and for "Chaya Sara".</t>
  </si>
  <si>
    <t>In fact, there must be some logic here, as sometimes the lookup table has no middle name at all,</t>
  </si>
  <si>
    <t xml:space="preserve">     even when the original data does.</t>
  </si>
  <si>
    <t>Often, this can be handled by setting the vlookup formula for the most common case.</t>
  </si>
  <si>
    <t xml:space="preserve">You will then have many "N/A" results.  If you sort your results so that the N/A's are all on top, </t>
  </si>
  <si>
    <t xml:space="preserve">     you can handle them manually.</t>
  </si>
  <si>
    <t>However, think about the example that we did in class using the IFERROR function in conjunction with VLOOKUP.</t>
  </si>
  <si>
    <t>Last Name:</t>
  </si>
  <si>
    <t>First Name:</t>
  </si>
  <si>
    <t>Middle Name:</t>
  </si>
  <si>
    <t>Middle Initial:</t>
  </si>
  <si>
    <t>Middle Name</t>
  </si>
  <si>
    <t>Vlookup #1</t>
  </si>
  <si>
    <t>Vlookup M-Name</t>
  </si>
  <si>
    <t>Vlookup M-Initial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</si>
</sst>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9"/>
      <color indexed="81"/>
      <name val="Tahoma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darkUp">
        <bgColor theme="7" tint="0.59996337778862885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/>
    <xf numFmtId="164" fontId="0" fillId="0" borderId="6" xfId="0" applyNumberFormat="1" applyBorder="1"/>
    <xf numFmtId="6" fontId="0" fillId="0" borderId="0" xfId="0" applyNumberFormat="1"/>
    <xf numFmtId="0" fontId="2" fillId="0" borderId="0" xfId="0" applyFont="1"/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0" borderId="0" xfId="0" applyFont="1" applyBorder="1"/>
    <xf numFmtId="164" fontId="0" fillId="0" borderId="0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"/>
  <sheetViews>
    <sheetView workbookViewId="0">
      <selection activeCell="A22" sqref="A22"/>
    </sheetView>
  </sheetViews>
  <sheetFormatPr defaultRowHeight="14.5" x14ac:dyDescent="0.35"/>
  <cols>
    <col min="1" max="1" width="13.54296875" bestFit="1" customWidth="1"/>
    <col min="2" max="2" width="26" customWidth="1"/>
    <col min="3" max="3" width="15.36328125" customWidth="1"/>
    <col min="5" max="5" width="9.90625" bestFit="1" customWidth="1"/>
  </cols>
  <sheetData>
    <row r="1" spans="1:5" s="1" customFormat="1" x14ac:dyDescent="0.35">
      <c r="A1" s="1" t="s">
        <v>0</v>
      </c>
      <c r="B1" s="1" t="s">
        <v>1</v>
      </c>
      <c r="C1" s="1" t="s">
        <v>2</v>
      </c>
    </row>
    <row r="2" spans="1:5" x14ac:dyDescent="0.35">
      <c r="A2">
        <v>123456789</v>
      </c>
      <c r="B2" t="s">
        <v>54</v>
      </c>
      <c r="C2">
        <v>7733388596</v>
      </c>
    </row>
    <row r="3" spans="1:5" x14ac:dyDescent="0.35">
      <c r="A3">
        <v>111111111</v>
      </c>
      <c r="B3" t="s">
        <v>3</v>
      </c>
      <c r="C3">
        <v>7735551212</v>
      </c>
    </row>
    <row r="4" spans="1:5" ht="16" x14ac:dyDescent="0.4">
      <c r="A4">
        <v>222222222</v>
      </c>
      <c r="B4" t="s">
        <v>4</v>
      </c>
      <c r="C4">
        <v>8001112222</v>
      </c>
      <c r="E4" s="15"/>
    </row>
    <row r="5" spans="1:5" ht="16" x14ac:dyDescent="0.4">
      <c r="A5">
        <v>333333333</v>
      </c>
      <c r="B5" t="s">
        <v>55</v>
      </c>
      <c r="C5">
        <v>3479172345</v>
      </c>
      <c r="E5" s="15"/>
    </row>
    <row r="6" spans="1:5" x14ac:dyDescent="0.35">
      <c r="A6">
        <v>444444444</v>
      </c>
      <c r="B6" t="s">
        <v>56</v>
      </c>
      <c r="C6">
        <v>8889924627</v>
      </c>
    </row>
    <row r="7" spans="1:5" x14ac:dyDescent="0.35">
      <c r="A7">
        <v>555555555</v>
      </c>
      <c r="B7" t="s">
        <v>57</v>
      </c>
      <c r="C7">
        <v>543283045</v>
      </c>
    </row>
    <row r="8" spans="1:5" x14ac:dyDescent="0.35">
      <c r="A8">
        <v>666666666</v>
      </c>
      <c r="B8" t="s">
        <v>58</v>
      </c>
      <c r="C8">
        <v>3129996666</v>
      </c>
    </row>
    <row r="9" spans="1:5" x14ac:dyDescent="0.35">
      <c r="A9">
        <v>777777777</v>
      </c>
      <c r="B9" t="s">
        <v>59</v>
      </c>
      <c r="C9">
        <v>2483334444</v>
      </c>
    </row>
    <row r="10" spans="1:5" x14ac:dyDescent="0.35">
      <c r="A10">
        <v>888888888</v>
      </c>
      <c r="B10" t="s">
        <v>60</v>
      </c>
      <c r="C10">
        <v>7735403523</v>
      </c>
    </row>
    <row r="11" spans="1:5" x14ac:dyDescent="0.35">
      <c r="A11">
        <v>999999999</v>
      </c>
      <c r="B11" t="s">
        <v>61</v>
      </c>
      <c r="C11">
        <v>2484170803</v>
      </c>
    </row>
    <row r="12" spans="1:5" x14ac:dyDescent="0.35">
      <c r="A12">
        <v>987654321</v>
      </c>
      <c r="B12" t="s">
        <v>62</v>
      </c>
      <c r="C12">
        <v>2485529678</v>
      </c>
    </row>
    <row r="17" spans="1:2" x14ac:dyDescent="0.35">
      <c r="A17" t="s">
        <v>14</v>
      </c>
      <c r="B17" t="s">
        <v>91</v>
      </c>
    </row>
    <row r="18" spans="1:2" x14ac:dyDescent="0.35">
      <c r="B18" t="s">
        <v>15</v>
      </c>
    </row>
    <row r="20" spans="1:2" x14ac:dyDescent="0.35">
      <c r="A20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5"/>
  <sheetViews>
    <sheetView tabSelected="1" topLeftCell="A13" zoomScaleNormal="100" workbookViewId="0">
      <selection activeCell="F26" sqref="F26"/>
    </sheetView>
  </sheetViews>
  <sheetFormatPr defaultRowHeight="14.5" x14ac:dyDescent="0.35"/>
  <cols>
    <col min="1" max="1" width="13.54296875" bestFit="1" customWidth="1"/>
    <col min="2" max="2" width="26" customWidth="1"/>
    <col min="3" max="3" width="15.36328125" customWidth="1"/>
    <col min="4" max="4" width="11.1796875" customWidth="1"/>
    <col min="5" max="5" width="11.453125" customWidth="1"/>
    <col min="6" max="6" width="12.90625" customWidth="1"/>
    <col min="7" max="7" width="13.6328125" customWidth="1"/>
    <col min="8" max="8" width="15.26953125" customWidth="1"/>
    <col min="9" max="9" width="15.453125" customWidth="1"/>
    <col min="10" max="14" width="12.90625" customWidth="1"/>
    <col min="15" max="15" width="6.36328125" customWidth="1"/>
    <col min="16" max="16" width="2.6328125" style="17" customWidth="1"/>
    <col min="17" max="17" width="9.90625" bestFit="1" customWidth="1"/>
    <col min="19" max="19" width="2.81640625" customWidth="1"/>
  </cols>
  <sheetData>
    <row r="1" spans="1:20" x14ac:dyDescent="0.35">
      <c r="Q1" t="s">
        <v>84</v>
      </c>
    </row>
    <row r="2" spans="1:20" x14ac:dyDescent="0.35">
      <c r="Q2" t="s">
        <v>85</v>
      </c>
    </row>
    <row r="3" spans="1:20" x14ac:dyDescent="0.35">
      <c r="Q3" t="s">
        <v>86</v>
      </c>
    </row>
    <row r="6" spans="1:20" s="1" customFormat="1" x14ac:dyDescent="0.35">
      <c r="A6" s="1" t="s">
        <v>0</v>
      </c>
      <c r="B6" s="1" t="s">
        <v>1</v>
      </c>
      <c r="C6" s="1" t="s">
        <v>2</v>
      </c>
      <c r="D6" s="1" t="s">
        <v>29</v>
      </c>
      <c r="E6" s="1" t="s">
        <v>31</v>
      </c>
      <c r="F6" s="1" t="s">
        <v>158</v>
      </c>
      <c r="G6" s="1" t="s">
        <v>159</v>
      </c>
      <c r="H6" s="1" t="s">
        <v>160</v>
      </c>
      <c r="I6" s="1" t="s">
        <v>161</v>
      </c>
      <c r="P6" s="16"/>
      <c r="Q6" s="1" t="s">
        <v>29</v>
      </c>
    </row>
    <row r="7" spans="1:20" ht="15.5" x14ac:dyDescent="0.35">
      <c r="A7">
        <v>123456789</v>
      </c>
      <c r="B7" t="s">
        <v>6</v>
      </c>
      <c r="C7">
        <v>7733388596</v>
      </c>
      <c r="D7" s="20" t="str">
        <f>RIGHT($B7,LEN($B7)-FIND("*",SUBSTITUTE($B7," ","*",LEN($B7)-LEN(SUBSTITUTE($B7," ","")))))</f>
        <v>Naiman</v>
      </c>
      <c r="E7" t="str">
        <f>LEFT($B7,FIND(" ",$B7,1)-1)</f>
        <v>Channah</v>
      </c>
      <c r="F7" t="str">
        <f>IF(ISERR(MID($B7,FIND(" ",$B7)+1,IF(ISERR(FIND(" ",$B7,FIND(" ",$B7)+1)), FIND(" ",$B7),FIND(" ",$B7,FIND(" ",$B7)+1))-FIND(" ",$B7)-1)),"",MID($B7,FIND(" ",$B7)+ 1,IF(ISERR(FIND(" ",$B7,FIND(" ",$B7)+1)),FIND(" ",$B7),FIND(" ",$B7,FIND(" ",$B7)+1))-FIND(" ",$B7)-1))</f>
        <v>F.</v>
      </c>
      <c r="G7">
        <f>IFERROR(VLOOKUP(D7&amp;" "&amp;E7,'Lookup Tables'!$E$36:$F$46,2,FALSE),"Not Found")</f>
        <v>100</v>
      </c>
      <c r="H7">
        <f>IFERROR(VLOOKUP($D7&amp;" "&amp;$E7,'Lookup Tables'!$E$36:$F$46,2,FALSE),VLOOKUP($D7&amp;" "&amp; $E7&amp;" "&amp;$F7,'Lookup Tables'!$E$36:$F$46,2,FALSE))</f>
        <v>100</v>
      </c>
      <c r="I7">
        <f>IFERROR(VLOOKUP($D7&amp;" "&amp;$E7,'Lookup Tables'!$E$36:$F$46,2,FALSE),IFERROR(VLOOKUP($D7&amp;" "&amp; $E7&amp;" "&amp;$F7,'Lookup Tables'!$E$36:$F$46,2,FALSE),VLOOKUP($D7&amp;" "&amp; $E7&amp;" "&amp;LEFT($F7,1)&amp;".",'Lookup Tables'!$E$36:$F$46,2,FALSE)))</f>
        <v>100</v>
      </c>
      <c r="Q7" t="str">
        <f>LEFT(B7,FIND(" ",B7,1)-1)</f>
        <v>Channah</v>
      </c>
      <c r="R7" t="str">
        <f>RIGHT(B7,LEN(B7)-FIND(" ",B7,1))</f>
        <v>F. Naiman</v>
      </c>
      <c r="T7" t="s">
        <v>66</v>
      </c>
    </row>
    <row r="8" spans="1:20" ht="15.5" x14ac:dyDescent="0.35">
      <c r="A8">
        <v>111111111</v>
      </c>
      <c r="B8" t="s">
        <v>3</v>
      </c>
      <c r="C8">
        <v>7735551212</v>
      </c>
      <c r="D8" s="20" t="str">
        <f t="shared" ref="D8:D17" si="0">RIGHT($B8,LEN($B8)-FIND("*",SUBSTITUTE($B8," ","*",LEN($B8)-LEN(SUBSTITUTE($B8," ","")))))</f>
        <v>Naiman</v>
      </c>
      <c r="E8" t="str">
        <f t="shared" ref="E8:E17" si="1">LEFT($B8,FIND(" ",$B8,1)-1)</f>
        <v>Amiel</v>
      </c>
      <c r="F8" t="str">
        <f t="shared" ref="F8:F17" si="2">IF(ISERR(MID($B8,FIND(" ",$B8)+1,IF(ISERR(FIND(" ",$B8,FIND(" ",$B8)+1)), FIND(" ",$B8),FIND(" ",$B8,FIND(" ",$B8)+1))-FIND(" ",$B8)-1)),"",MID($B8,FIND(" ",$B8)+ 1,IF(ISERR(FIND(" ",$B8,FIND(" ",$B8)+1)),FIND(" ",$B8),FIND(" ",$B8,FIND(" ",$B8)+1))-FIND(" ",$B8)-1))</f>
        <v/>
      </c>
      <c r="G8">
        <f>IFERROR(VLOOKUP(D8&amp;" "&amp;E8,'Lookup Tables'!$E$36:$F$46,2,FALSE),"Not Found")</f>
        <v>150</v>
      </c>
      <c r="H8">
        <f>IFERROR(VLOOKUP($D8&amp;" "&amp;$E8,'Lookup Tables'!$E$36:$F$46,2,FALSE),VLOOKUP($D8&amp;" "&amp; $E8&amp;" "&amp;$F8,'Lookup Tables'!$E$36:$F$46,2,FALSE))</f>
        <v>150</v>
      </c>
      <c r="I8">
        <f>IFERROR(VLOOKUP($D8&amp;" "&amp;$E8,'Lookup Tables'!$E$36:$F$46,2,FALSE),IFERROR(VLOOKUP($D8&amp;" "&amp; $E8&amp;" "&amp;$F8,'Lookup Tables'!$E$36:$F$46,2,FALSE),VLOOKUP($D8&amp;" "&amp; $E8&amp;" "&amp;LEFT($F8,1)&amp;".",'Lookup Tables'!$E$36:$F$46,2,FALSE)))</f>
        <v>150</v>
      </c>
      <c r="T8" t="s">
        <v>67</v>
      </c>
    </row>
    <row r="9" spans="1:20" ht="15.5" x14ac:dyDescent="0.35">
      <c r="A9">
        <v>222222222</v>
      </c>
      <c r="B9" t="s">
        <v>4</v>
      </c>
      <c r="C9">
        <v>8001112222</v>
      </c>
      <c r="D9" s="20" t="str">
        <f t="shared" si="0"/>
        <v>Lapin</v>
      </c>
      <c r="E9" t="str">
        <f t="shared" si="1"/>
        <v>Dassie</v>
      </c>
      <c r="F9" t="str">
        <f t="shared" si="2"/>
        <v/>
      </c>
      <c r="G9">
        <f>IFERROR(VLOOKUP(D9&amp;" "&amp;E9,'Lookup Tables'!$E$36:$F$46,2,FALSE),"Not Found")</f>
        <v>350</v>
      </c>
      <c r="H9">
        <f>IFERROR(VLOOKUP($D9&amp;" "&amp;$E9,'Lookup Tables'!$E$36:$F$46,2,FALSE),VLOOKUP($D9&amp;" "&amp; $E9&amp;" "&amp;$F9,'Lookup Tables'!$E$36:$F$46,2,FALSE))</f>
        <v>350</v>
      </c>
      <c r="I9">
        <f>IFERROR(VLOOKUP($D9&amp;" "&amp;$E9,'Lookup Tables'!$E$36:$F$46,2,FALSE),IFERROR(VLOOKUP($D9&amp;" "&amp; $E9&amp;" "&amp;$F9,'Lookup Tables'!$E$36:$F$46,2,FALSE),VLOOKUP($D9&amp;" "&amp; $E9&amp;" "&amp;LEFT($F9,1)&amp;".",'Lookup Tables'!$E$36:$F$46,2,FALSE)))</f>
        <v>350</v>
      </c>
    </row>
    <row r="10" spans="1:20" ht="16" x14ac:dyDescent="0.4">
      <c r="A10">
        <v>333333333</v>
      </c>
      <c r="B10" t="s">
        <v>5</v>
      </c>
      <c r="C10">
        <v>3479172345</v>
      </c>
      <c r="D10" s="20" t="str">
        <f t="shared" si="0"/>
        <v>Naiman</v>
      </c>
      <c r="E10" t="str">
        <f t="shared" si="1"/>
        <v>Yossi</v>
      </c>
      <c r="F10" t="str">
        <f t="shared" si="2"/>
        <v>Q.</v>
      </c>
      <c r="G10">
        <f>IFERROR(VLOOKUP(D10&amp;" "&amp;E10,'Lookup Tables'!$E$36:$F$46,2,FALSE),"Not Found")</f>
        <v>350</v>
      </c>
      <c r="H10">
        <f>IFERROR(VLOOKUP($D10&amp;" "&amp;$E10,'Lookup Tables'!$E$36:$F$46,2,FALSE),VLOOKUP($D10&amp;" "&amp; $E10&amp;" "&amp;$F10,'Lookup Tables'!$E$36:$F$46,2,FALSE))</f>
        <v>350</v>
      </c>
      <c r="I10">
        <f>IFERROR(VLOOKUP($D10&amp;" "&amp;$E10,'Lookup Tables'!$E$36:$F$46,2,FALSE),IFERROR(VLOOKUP($D10&amp;" "&amp; $E10&amp;" "&amp;$F10,'Lookup Tables'!$E$36:$F$46,2,FALSE),VLOOKUP($D10&amp;" "&amp; $E10&amp;" "&amp;LEFT($F10,1)&amp;".",'Lookup Tables'!$E$36:$F$46,2,FALSE)))</f>
        <v>350</v>
      </c>
      <c r="Q10" s="15"/>
    </row>
    <row r="11" spans="1:20" ht="15.5" x14ac:dyDescent="0.35">
      <c r="A11">
        <v>444444444</v>
      </c>
      <c r="B11" t="s">
        <v>7</v>
      </c>
      <c r="C11">
        <v>8889924627</v>
      </c>
      <c r="D11" s="20" t="str">
        <f t="shared" si="0"/>
        <v>Goldberg</v>
      </c>
      <c r="E11" t="str">
        <f t="shared" si="1"/>
        <v>Devorah</v>
      </c>
      <c r="F11" t="str">
        <f t="shared" si="2"/>
        <v>Leah</v>
      </c>
      <c r="G11">
        <f>IFERROR(VLOOKUP(D11&amp;" "&amp;E11,'Lookup Tables'!$E$36:$F$46,2,FALSE),"Not Found")</f>
        <v>300</v>
      </c>
      <c r="H11">
        <f>IFERROR(VLOOKUP($D11&amp;" "&amp;$E11,'Lookup Tables'!$E$36:$F$46,2,FALSE),VLOOKUP($D11&amp;" "&amp; $E11&amp;" "&amp;$F11,'Lookup Tables'!$E$36:$F$46,2,FALSE))</f>
        <v>300</v>
      </c>
      <c r="I11">
        <f>IFERROR(VLOOKUP($D11&amp;" "&amp;$E11,'Lookup Tables'!$E$36:$F$46,2,FALSE),IFERROR(VLOOKUP($D11&amp;" "&amp; $E11&amp;" "&amp;$F11,'Lookup Tables'!$E$36:$F$46,2,FALSE),VLOOKUP($D11&amp;" "&amp; $E11&amp;" "&amp;LEFT($F11,1)&amp;".",'Lookup Tables'!$E$36:$F$46,2,FALSE)))</f>
        <v>300</v>
      </c>
      <c r="Q11" t="str">
        <f>SUBSTITUTE($B$7," ","*",LEN($B$7)-LEN(SUBSTITUTE($B$7," ","")))</f>
        <v>Channah F.*Naiman</v>
      </c>
    </row>
    <row r="12" spans="1:20" ht="15.5" x14ac:dyDescent="0.35">
      <c r="A12">
        <v>555555555</v>
      </c>
      <c r="B12" t="s">
        <v>8</v>
      </c>
      <c r="C12">
        <v>543283045</v>
      </c>
      <c r="D12" s="20" t="str">
        <f t="shared" si="0"/>
        <v>Naiman</v>
      </c>
      <c r="E12" t="str">
        <f t="shared" si="1"/>
        <v>Shoshana</v>
      </c>
      <c r="F12" t="str">
        <f t="shared" si="2"/>
        <v>Ketanah</v>
      </c>
      <c r="G12" t="str">
        <f>IFERROR(VLOOKUP(D12&amp;" "&amp;E12,'Lookup Tables'!$E$36:$F$46,2,FALSE),"Not Found")</f>
        <v>Not Found</v>
      </c>
      <c r="H12" t="e">
        <f>IFERROR(VLOOKUP($D12&amp;" "&amp;$E12,'Lookup Tables'!$E$36:$F$46,2,FALSE),VLOOKUP($D12&amp;" "&amp; $E12&amp;" "&amp;$F12,'Lookup Tables'!$E$36:$F$46,2,FALSE))</f>
        <v>#N/A</v>
      </c>
      <c r="I12">
        <f>IFERROR(VLOOKUP($D12&amp;" "&amp;$E12,'Lookup Tables'!$E$36:$F$46,2,FALSE),IFERROR(VLOOKUP($D12&amp;" "&amp; $E12&amp;" "&amp;$F12,'Lookup Tables'!$E$36:$F$46,2,FALSE),VLOOKUP($D12&amp;" "&amp; $E12&amp;" "&amp;LEFT($F12,1)&amp;".",'Lookup Tables'!$E$36:$F$46,2,FALSE)))</f>
        <v>200</v>
      </c>
      <c r="Q12">
        <f>FIND(" ",$Q$11)</f>
        <v>8</v>
      </c>
    </row>
    <row r="13" spans="1:20" ht="15.5" x14ac:dyDescent="0.35">
      <c r="A13">
        <v>666666666</v>
      </c>
      <c r="B13" t="s">
        <v>9</v>
      </c>
      <c r="C13">
        <v>3129996666</v>
      </c>
      <c r="D13" s="20" t="str">
        <f t="shared" si="0"/>
        <v>Naiman</v>
      </c>
      <c r="E13" t="str">
        <f t="shared" si="1"/>
        <v>Daniel</v>
      </c>
      <c r="F13" t="str">
        <f t="shared" si="2"/>
        <v>Avraham</v>
      </c>
      <c r="G13">
        <f>IFERROR(VLOOKUP(D13&amp;" "&amp;E13,'Lookup Tables'!$E$36:$F$46,2,FALSE),"Not Found")</f>
        <v>400</v>
      </c>
      <c r="H13">
        <f>IFERROR(VLOOKUP($D13&amp;" "&amp;$E13,'Lookup Tables'!$E$36:$F$46,2,FALSE),VLOOKUP($D13&amp;" "&amp; $E13&amp;" "&amp;$F13,'Lookup Tables'!$E$36:$F$46,2,FALSE))</f>
        <v>400</v>
      </c>
      <c r="I13">
        <f>IFERROR(VLOOKUP($D13&amp;" "&amp;$E13,'Lookup Tables'!$E$36:$F$46,2,FALSE),IFERROR(VLOOKUP($D13&amp;" "&amp; $E13&amp;" "&amp;$F13,'Lookup Tables'!$E$36:$F$46,2,FALSE),VLOOKUP($D13&amp;" "&amp; $E13&amp;" "&amp;LEFT($F13,1)&amp;".",'Lookup Tables'!$E$36:$F$46,2,FALSE)))</f>
        <v>400</v>
      </c>
      <c r="Q13" t="str">
        <f>LEFT($Q$11,FIND(" ",$Q$11)-1)</f>
        <v>Channah</v>
      </c>
    </row>
    <row r="14" spans="1:20" ht="16" x14ac:dyDescent="0.4">
      <c r="A14">
        <v>777777777</v>
      </c>
      <c r="B14" t="s">
        <v>10</v>
      </c>
      <c r="C14">
        <v>2483334444</v>
      </c>
      <c r="D14" s="20" t="str">
        <f t="shared" si="0"/>
        <v>Naiman</v>
      </c>
      <c r="E14" t="str">
        <f t="shared" si="1"/>
        <v>Dovi</v>
      </c>
      <c r="F14" t="str">
        <f t="shared" si="2"/>
        <v>Big</v>
      </c>
      <c r="G14">
        <f>IFERROR(VLOOKUP(D14&amp;" "&amp;E14,'Lookup Tables'!$E$36:$F$46,2,FALSE),"Not Found")</f>
        <v>175</v>
      </c>
      <c r="H14">
        <f>IFERROR(VLOOKUP($D14&amp;" "&amp;$E14,'Lookup Tables'!$E$36:$F$46,2,FALSE),VLOOKUP($D14&amp;" "&amp; $E14&amp;" "&amp;$F14,'Lookup Tables'!$E$36:$F$46,2,FALSE))</f>
        <v>175</v>
      </c>
      <c r="I14">
        <f>IFERROR(VLOOKUP($D14&amp;" "&amp;$E14,'Lookup Tables'!$E$36:$F$46,2,FALSE),IFERROR(VLOOKUP($D14&amp;" "&amp; $E14&amp;" "&amp;$F14,'Lookup Tables'!$E$36:$F$46,2,FALSE),VLOOKUP($D14&amp;" "&amp; $E14&amp;" "&amp;LEFT($F14,1)&amp;".",'Lookup Tables'!$E$36:$F$46,2,FALSE)))</f>
        <v>175</v>
      </c>
      <c r="Q14" s="15" t="str">
        <f>RIGHT($B$7,LEN($B$7)-FIND("*",SUBSTITUTE($B$7," ","*",LEN($B$7)-LEN(SUBSTITUTE($B$7," ","")))))</f>
        <v>Naiman</v>
      </c>
    </row>
    <row r="15" spans="1:20" ht="15.5" x14ac:dyDescent="0.35">
      <c r="A15">
        <v>888888888</v>
      </c>
      <c r="B15" t="s">
        <v>11</v>
      </c>
      <c r="C15">
        <v>7735403523</v>
      </c>
      <c r="D15" s="20" t="str">
        <f t="shared" si="0"/>
        <v>Goldberg</v>
      </c>
      <c r="E15" t="str">
        <f t="shared" si="1"/>
        <v>Avigail</v>
      </c>
      <c r="F15" t="str">
        <f t="shared" si="2"/>
        <v>Sarah</v>
      </c>
      <c r="G15">
        <f>IFERROR(VLOOKUP(D15&amp;" "&amp;E15,'Lookup Tables'!$E$36:$F$46,2,FALSE),"Not Found")</f>
        <v>275</v>
      </c>
      <c r="H15">
        <f>IFERROR(VLOOKUP($D15&amp;" "&amp;$E15,'Lookup Tables'!$E$36:$F$46,2,FALSE),VLOOKUP($D15&amp;" "&amp; $E15&amp;" "&amp;$F15,'Lookup Tables'!$E$36:$F$46,2,FALSE))</f>
        <v>275</v>
      </c>
      <c r="I15">
        <f>IFERROR(VLOOKUP($D15&amp;" "&amp;$E15,'Lookup Tables'!$E$36:$F$46,2,FALSE),IFERROR(VLOOKUP($D15&amp;" "&amp; $E15&amp;" "&amp;$F15,'Lookup Tables'!$E$36:$F$46,2,FALSE),VLOOKUP($D15&amp;" "&amp; $E15&amp;" "&amp;LEFT($F15,1)&amp;".",'Lookup Tables'!$E$36:$F$46,2,FALSE)))</f>
        <v>275</v>
      </c>
    </row>
    <row r="16" spans="1:20" ht="15.5" x14ac:dyDescent="0.35">
      <c r="A16">
        <v>999999999</v>
      </c>
      <c r="B16" t="s">
        <v>12</v>
      </c>
      <c r="C16">
        <v>2484170803</v>
      </c>
      <c r="D16" s="20" t="str">
        <f t="shared" si="0"/>
        <v>Naiman</v>
      </c>
      <c r="E16" t="str">
        <f t="shared" si="1"/>
        <v>Shira</v>
      </c>
      <c r="F16" t="str">
        <f t="shared" si="2"/>
        <v>Raizel</v>
      </c>
      <c r="G16">
        <f>IFERROR(VLOOKUP(D16&amp;" "&amp;E16,'Lookup Tables'!$E$36:$F$46,2,FALSE),"Not Found")</f>
        <v>200</v>
      </c>
      <c r="H16">
        <f>IFERROR(VLOOKUP($D16&amp;" "&amp;$E16,'Lookup Tables'!$E$36:$F$46,2,FALSE),VLOOKUP($D16&amp;" "&amp; $E16&amp;" "&amp;$F16,'Lookup Tables'!$E$36:$F$46,2,FALSE))</f>
        <v>200</v>
      </c>
      <c r="I16">
        <f>IFERROR(VLOOKUP($D16&amp;" "&amp;$E16,'Lookup Tables'!$E$36:$F$46,2,FALSE),IFERROR(VLOOKUP($D16&amp;" "&amp; $E16&amp;" "&amp;$F16,'Lookup Tables'!$E$36:$F$46,2,FALSE),VLOOKUP($D16&amp;" "&amp; $E16&amp;" "&amp;LEFT($F16,1)&amp;".",'Lookup Tables'!$E$36:$F$46,2,FALSE)))</f>
        <v>200</v>
      </c>
    </row>
    <row r="17" spans="1:17" ht="15.5" x14ac:dyDescent="0.35">
      <c r="A17">
        <v>987654321</v>
      </c>
      <c r="B17" t="s">
        <v>13</v>
      </c>
      <c r="C17">
        <v>2485529678</v>
      </c>
      <c r="D17" s="20" t="str">
        <f t="shared" si="0"/>
        <v>Naiman</v>
      </c>
      <c r="E17" t="str">
        <f t="shared" si="1"/>
        <v>Chaya</v>
      </c>
      <c r="F17" t="str">
        <f t="shared" si="2"/>
        <v>Sarah</v>
      </c>
      <c r="G17" t="str">
        <f>IFERROR(VLOOKUP(D17&amp;" "&amp;E17,'Lookup Tables'!$E$36:$F$46,2,FALSE),"Not Found")</f>
        <v>Not Found</v>
      </c>
      <c r="H17">
        <f>IFERROR(VLOOKUP($D17&amp;" "&amp;$E17,'Lookup Tables'!$E$36:$F$46,2,FALSE),VLOOKUP($D17&amp;" "&amp; $E17&amp;" "&amp;$F17,'Lookup Tables'!$E$36:$F$46,2,FALSE))</f>
        <v>125</v>
      </c>
      <c r="I17">
        <f>IFERROR(VLOOKUP($D17&amp;" "&amp;$E17,'Lookup Tables'!$E$36:$F$46,2,FALSE),IFERROR(VLOOKUP($D17&amp;" "&amp; $E17&amp;" "&amp;$F17,'Lookup Tables'!$E$36:$F$46,2,FALSE),VLOOKUP($D17&amp;" "&amp; $E17&amp;" "&amp;LEFT($F17,1)&amp;".",'Lookup Tables'!$E$36:$F$46,2,FALSE)))</f>
        <v>125</v>
      </c>
      <c r="Q17" t="str">
        <f>SUBSTITUTE($B$14," ","*",LEN($B$14)-LEN(SUBSTITUTE($B$14," ","")))</f>
        <v>Dovi Big Boy*Naiman</v>
      </c>
    </row>
    <row r="22" spans="1:17" x14ac:dyDescent="0.35">
      <c r="A22" t="s">
        <v>14</v>
      </c>
      <c r="B22" t="s">
        <v>98</v>
      </c>
    </row>
    <row r="23" spans="1:17" x14ac:dyDescent="0.35">
      <c r="B23" t="s">
        <v>15</v>
      </c>
    </row>
    <row r="24" spans="1:17" x14ac:dyDescent="0.35">
      <c r="B24" t="s">
        <v>99</v>
      </c>
    </row>
    <row r="25" spans="1:17" x14ac:dyDescent="0.35">
      <c r="B25" t="s">
        <v>87</v>
      </c>
    </row>
    <row r="26" spans="1:17" x14ac:dyDescent="0.35">
      <c r="B26" t="s">
        <v>100</v>
      </c>
    </row>
    <row r="27" spans="1:17" x14ac:dyDescent="0.35">
      <c r="B27" t="s">
        <v>88</v>
      </c>
    </row>
    <row r="30" spans="1:17" ht="16" x14ac:dyDescent="0.4">
      <c r="A30" t="s">
        <v>154</v>
      </c>
      <c r="B30" s="15" t="str">
        <f>RIGHT($B$11,LEN($B$11)-FIND("*",SUBSTITUTE($B$11," ","*",LEN($B$11)-LEN(SUBSTITUTE($B$11," ","")))))</f>
        <v>Goldberg</v>
      </c>
    </row>
    <row r="31" spans="1:17" x14ac:dyDescent="0.35">
      <c r="A31" t="s">
        <v>155</v>
      </c>
      <c r="B31" t="str">
        <f>LEFT($B$11,FIND(" ",$B$11,1)-1)</f>
        <v>Devorah</v>
      </c>
    </row>
    <row r="32" spans="1:17" x14ac:dyDescent="0.35">
      <c r="A32" t="s">
        <v>156</v>
      </c>
      <c r="B32" t="str">
        <f>IF(ISERR(MID($B$11,FIND(" ",$B$11)+1,IF(ISERR(FIND(" ",$B$11,FIND(" ",$B$11)+1)), FIND(" ",$B$11),FIND(" ",$B$11,FIND(" ",$B$11)+1))-FIND(" ",$B$11)-1)),"",MID($B$11,FIND(" ",$B$11)+ 1,IF(ISERR(FIND(" ",$B$11,FIND(" ",$B$11)+1)),FIND(" ",$B$11),FIND(" ",$B$11,FIND(" ",$B$11)+1))-FIND(" ",$B$11)-1))</f>
        <v>Leah</v>
      </c>
    </row>
    <row r="33" spans="1:2" x14ac:dyDescent="0.35">
      <c r="A33" t="s">
        <v>157</v>
      </c>
      <c r="B33" t="str">
        <f>LEFT($B$32,1)</f>
        <v>L</v>
      </c>
    </row>
    <row r="35" spans="1:2" x14ac:dyDescent="0.35">
      <c r="B35">
        <f>IFERROR(VLOOKUP(LastName&amp;" "&amp;FirstName,'Lookup Tables'!E36:F46,2,FALSE),"Not Found")</f>
        <v>300</v>
      </c>
    </row>
  </sheetData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7"/>
  <sheetViews>
    <sheetView topLeftCell="A28" zoomScaleNormal="100" workbookViewId="0">
      <selection activeCell="B17" sqref="B17"/>
    </sheetView>
  </sheetViews>
  <sheetFormatPr defaultRowHeight="14.5" x14ac:dyDescent="0.35"/>
  <cols>
    <col min="1" max="1" width="12" customWidth="1"/>
    <col min="2" max="2" width="10.81640625" customWidth="1"/>
    <col min="3" max="4" width="9.7265625" customWidth="1"/>
    <col min="5" max="5" width="17.54296875" customWidth="1"/>
    <col min="6" max="6" width="14.08984375" customWidth="1"/>
    <col min="7" max="7" width="14.90625" customWidth="1"/>
  </cols>
  <sheetData>
    <row r="1" spans="1:6" x14ac:dyDescent="0.35">
      <c r="A1" t="s">
        <v>68</v>
      </c>
      <c r="E1" t="s">
        <v>78</v>
      </c>
    </row>
    <row r="2" spans="1:6" ht="15" thickBot="1" x14ac:dyDescent="0.4"/>
    <row r="3" spans="1:6" s="2" customFormat="1" ht="15" thickTop="1" x14ac:dyDescent="0.35">
      <c r="A3" s="3" t="s">
        <v>17</v>
      </c>
      <c r="B3" s="4" t="s">
        <v>28</v>
      </c>
      <c r="E3" s="3" t="s">
        <v>29</v>
      </c>
      <c r="F3" s="4" t="s">
        <v>45</v>
      </c>
    </row>
    <row r="4" spans="1:6" x14ac:dyDescent="0.35">
      <c r="A4" s="5" t="s">
        <v>24</v>
      </c>
      <c r="B4" s="10">
        <v>7</v>
      </c>
      <c r="E4" s="5" t="s">
        <v>69</v>
      </c>
      <c r="F4" s="12">
        <v>100</v>
      </c>
    </row>
    <row r="5" spans="1:6" x14ac:dyDescent="0.35">
      <c r="A5" s="5" t="s">
        <v>26</v>
      </c>
      <c r="B5" s="10">
        <v>3</v>
      </c>
      <c r="E5" s="5" t="s">
        <v>70</v>
      </c>
      <c r="F5" s="12">
        <v>200</v>
      </c>
    </row>
    <row r="6" spans="1:6" x14ac:dyDescent="0.35">
      <c r="A6" s="5" t="s">
        <v>27</v>
      </c>
      <c r="B6" s="10">
        <v>5</v>
      </c>
      <c r="E6" s="5" t="s">
        <v>71</v>
      </c>
      <c r="F6" s="12">
        <v>150</v>
      </c>
    </row>
    <row r="7" spans="1:6" x14ac:dyDescent="0.35">
      <c r="A7" s="5" t="s">
        <v>23</v>
      </c>
      <c r="B7" s="10">
        <v>2</v>
      </c>
      <c r="E7" s="5" t="s">
        <v>72</v>
      </c>
      <c r="F7" s="12">
        <v>175</v>
      </c>
    </row>
    <row r="8" spans="1:6" x14ac:dyDescent="0.35">
      <c r="A8" s="5" t="s">
        <v>20</v>
      </c>
      <c r="B8" s="10">
        <v>8</v>
      </c>
      <c r="E8" s="5" t="s">
        <v>73</v>
      </c>
      <c r="F8" s="12">
        <v>350</v>
      </c>
    </row>
    <row r="9" spans="1:6" x14ac:dyDescent="0.35">
      <c r="A9" s="5" t="s">
        <v>22</v>
      </c>
      <c r="B9" s="10">
        <v>4</v>
      </c>
      <c r="E9" s="5" t="s">
        <v>73</v>
      </c>
      <c r="F9" s="12">
        <v>400</v>
      </c>
    </row>
    <row r="10" spans="1:6" x14ac:dyDescent="0.35">
      <c r="A10" s="5" t="s">
        <v>16</v>
      </c>
      <c r="B10" s="10">
        <v>6</v>
      </c>
      <c r="E10" s="5" t="s">
        <v>74</v>
      </c>
      <c r="F10" s="12">
        <v>200</v>
      </c>
    </row>
    <row r="11" spans="1:6" x14ac:dyDescent="0.35">
      <c r="A11" s="5" t="s">
        <v>25</v>
      </c>
      <c r="B11" s="10">
        <v>7</v>
      </c>
      <c r="E11" s="5" t="s">
        <v>111</v>
      </c>
      <c r="F11" s="12">
        <v>125</v>
      </c>
    </row>
    <row r="12" spans="1:6" x14ac:dyDescent="0.35">
      <c r="A12" s="5" t="s">
        <v>18</v>
      </c>
      <c r="B12" s="10">
        <v>3</v>
      </c>
      <c r="E12" s="5" t="s">
        <v>75</v>
      </c>
      <c r="F12" s="12">
        <v>275</v>
      </c>
    </row>
    <row r="13" spans="1:6" x14ac:dyDescent="0.35">
      <c r="A13" s="5" t="s">
        <v>19</v>
      </c>
      <c r="B13" s="10">
        <v>4</v>
      </c>
      <c r="E13" s="5" t="s">
        <v>76</v>
      </c>
      <c r="F13" s="12">
        <v>300</v>
      </c>
    </row>
    <row r="14" spans="1:6" ht="15" thickBot="1" x14ac:dyDescent="0.4">
      <c r="A14" s="6" t="s">
        <v>21</v>
      </c>
      <c r="B14" s="11">
        <v>9</v>
      </c>
      <c r="E14" s="6" t="s">
        <v>77</v>
      </c>
      <c r="F14" s="13">
        <v>350</v>
      </c>
    </row>
    <row r="15" spans="1:6" ht="15" thickTop="1" x14ac:dyDescent="0.35"/>
    <row r="17" spans="1:7" x14ac:dyDescent="0.35">
      <c r="A17" t="s">
        <v>79</v>
      </c>
      <c r="E17" t="s">
        <v>80</v>
      </c>
    </row>
    <row r="18" spans="1:7" ht="15" thickBot="1" x14ac:dyDescent="0.4"/>
    <row r="19" spans="1:7" ht="15" thickTop="1" x14ac:dyDescent="0.35">
      <c r="A19" s="3" t="s">
        <v>29</v>
      </c>
      <c r="B19" s="7" t="s">
        <v>31</v>
      </c>
      <c r="C19" s="4" t="s">
        <v>45</v>
      </c>
      <c r="D19" s="18"/>
      <c r="E19" s="3" t="s">
        <v>29</v>
      </c>
      <c r="F19" s="7" t="s">
        <v>31</v>
      </c>
      <c r="G19" s="4" t="s">
        <v>83</v>
      </c>
    </row>
    <row r="20" spans="1:7" x14ac:dyDescent="0.35">
      <c r="A20" s="5" t="s">
        <v>30</v>
      </c>
      <c r="B20" s="8" t="s">
        <v>36</v>
      </c>
      <c r="C20" s="12">
        <v>100</v>
      </c>
      <c r="D20" s="19"/>
      <c r="E20" s="5" t="s">
        <v>30</v>
      </c>
      <c r="F20" s="8" t="s">
        <v>36</v>
      </c>
      <c r="G20" s="12">
        <v>100</v>
      </c>
    </row>
    <row r="21" spans="1:7" x14ac:dyDescent="0.35">
      <c r="A21" s="5" t="s">
        <v>30</v>
      </c>
      <c r="B21" s="8" t="s">
        <v>81</v>
      </c>
      <c r="C21" s="12">
        <v>200</v>
      </c>
      <c r="D21" s="19"/>
      <c r="E21" s="5" t="s">
        <v>30</v>
      </c>
      <c r="F21" s="8" t="s">
        <v>37</v>
      </c>
      <c r="G21" s="12">
        <v>200</v>
      </c>
    </row>
    <row r="22" spans="1:7" x14ac:dyDescent="0.35">
      <c r="A22" s="5" t="s">
        <v>30</v>
      </c>
      <c r="B22" s="8" t="s">
        <v>34</v>
      </c>
      <c r="C22" s="12">
        <v>150</v>
      </c>
      <c r="D22" s="19"/>
      <c r="E22" s="5" t="s">
        <v>30</v>
      </c>
      <c r="F22" s="8" t="s">
        <v>34</v>
      </c>
      <c r="G22" s="12">
        <v>150</v>
      </c>
    </row>
    <row r="23" spans="1:7" x14ac:dyDescent="0.35">
      <c r="A23" s="5" t="s">
        <v>30</v>
      </c>
      <c r="B23" s="8" t="s">
        <v>38</v>
      </c>
      <c r="C23" s="12">
        <v>175</v>
      </c>
      <c r="D23" s="19"/>
      <c r="E23" s="5" t="s">
        <v>30</v>
      </c>
      <c r="F23" s="8" t="s">
        <v>38</v>
      </c>
      <c r="G23" s="12">
        <v>175</v>
      </c>
    </row>
    <row r="24" spans="1:7" x14ac:dyDescent="0.35">
      <c r="A24" s="5" t="s">
        <v>30</v>
      </c>
      <c r="B24" s="8" t="s">
        <v>42</v>
      </c>
      <c r="C24" s="12">
        <v>350</v>
      </c>
      <c r="D24" s="19"/>
      <c r="E24" s="5" t="s">
        <v>30</v>
      </c>
      <c r="F24" s="8" t="s">
        <v>42</v>
      </c>
      <c r="G24" s="12">
        <v>350</v>
      </c>
    </row>
    <row r="25" spans="1:7" x14ac:dyDescent="0.35">
      <c r="A25" s="5" t="s">
        <v>30</v>
      </c>
      <c r="B25" s="8" t="s">
        <v>43</v>
      </c>
      <c r="C25" s="12">
        <v>400</v>
      </c>
      <c r="D25" s="19"/>
      <c r="E25" s="5" t="s">
        <v>30</v>
      </c>
      <c r="F25" s="8" t="s">
        <v>43</v>
      </c>
      <c r="G25" s="12">
        <v>400</v>
      </c>
    </row>
    <row r="26" spans="1:7" x14ac:dyDescent="0.35">
      <c r="A26" s="5" t="s">
        <v>30</v>
      </c>
      <c r="B26" s="8" t="s">
        <v>40</v>
      </c>
      <c r="C26" s="12">
        <v>200</v>
      </c>
      <c r="D26" s="19"/>
      <c r="E26" s="5" t="s">
        <v>30</v>
      </c>
      <c r="F26" s="8" t="s">
        <v>40</v>
      </c>
      <c r="G26" s="12">
        <v>200</v>
      </c>
    </row>
    <row r="27" spans="1:7" x14ac:dyDescent="0.35">
      <c r="A27" s="5" t="s">
        <v>30</v>
      </c>
      <c r="B27" s="8" t="s">
        <v>82</v>
      </c>
      <c r="C27" s="12">
        <v>125</v>
      </c>
      <c r="D27" s="19"/>
      <c r="E27" s="5" t="s">
        <v>30</v>
      </c>
      <c r="F27" s="8" t="s">
        <v>41</v>
      </c>
      <c r="G27" s="12">
        <v>125</v>
      </c>
    </row>
    <row r="28" spans="1:7" x14ac:dyDescent="0.35">
      <c r="A28" s="5" t="s">
        <v>32</v>
      </c>
      <c r="B28" s="8" t="s">
        <v>39</v>
      </c>
      <c r="C28" s="12">
        <v>275</v>
      </c>
      <c r="D28" s="19"/>
      <c r="E28" s="5" t="s">
        <v>32</v>
      </c>
      <c r="F28" s="8" t="s">
        <v>39</v>
      </c>
      <c r="G28" s="12">
        <v>275</v>
      </c>
    </row>
    <row r="29" spans="1:7" x14ac:dyDescent="0.35">
      <c r="A29" s="5" t="s">
        <v>32</v>
      </c>
      <c r="B29" s="8" t="s">
        <v>44</v>
      </c>
      <c r="C29" s="12">
        <v>300</v>
      </c>
      <c r="D29" s="19"/>
      <c r="E29" s="5" t="s">
        <v>32</v>
      </c>
      <c r="F29" s="8" t="s">
        <v>44</v>
      </c>
      <c r="G29" s="12">
        <v>300</v>
      </c>
    </row>
    <row r="30" spans="1:7" ht="15" thickBot="1" x14ac:dyDescent="0.4">
      <c r="A30" s="6" t="s">
        <v>33</v>
      </c>
      <c r="B30" s="9" t="s">
        <v>35</v>
      </c>
      <c r="C30" s="13">
        <v>350</v>
      </c>
      <c r="D30" s="19"/>
      <c r="E30" s="6" t="s">
        <v>33</v>
      </c>
      <c r="F30" s="9" t="s">
        <v>35</v>
      </c>
      <c r="G30" s="13">
        <v>350</v>
      </c>
    </row>
    <row r="31" spans="1:7" ht="15" thickTop="1" x14ac:dyDescent="0.35"/>
    <row r="32" spans="1:7" x14ac:dyDescent="0.35">
      <c r="A32" t="s">
        <v>112</v>
      </c>
    </row>
    <row r="33" spans="1:7" x14ac:dyDescent="0.35">
      <c r="A33" t="s">
        <v>113</v>
      </c>
    </row>
    <row r="34" spans="1:7" ht="15" thickBot="1" x14ac:dyDescent="0.4">
      <c r="A34" t="s">
        <v>114</v>
      </c>
      <c r="G34" s="8"/>
    </row>
    <row r="35" spans="1:7" ht="15" thickTop="1" x14ac:dyDescent="0.35">
      <c r="E35" s="3" t="s">
        <v>1</v>
      </c>
      <c r="F35" s="4" t="s">
        <v>83</v>
      </c>
      <c r="G35" s="8"/>
    </row>
    <row r="36" spans="1:7" x14ac:dyDescent="0.35">
      <c r="E36" s="5" t="str">
        <f>E20&amp;" "&amp;F20</f>
        <v>Naiman Channah</v>
      </c>
      <c r="F36" s="12">
        <v>100</v>
      </c>
    </row>
    <row r="37" spans="1:7" x14ac:dyDescent="0.35">
      <c r="E37" s="5" t="str">
        <f t="shared" ref="E37:E46" si="0">E21&amp;" "&amp;F21</f>
        <v>Naiman Shoshana K.</v>
      </c>
      <c r="F37" s="12">
        <v>200</v>
      </c>
    </row>
    <row r="38" spans="1:7" x14ac:dyDescent="0.35">
      <c r="E38" s="5" t="str">
        <f t="shared" si="0"/>
        <v>Naiman Amiel</v>
      </c>
      <c r="F38" s="12">
        <v>150</v>
      </c>
    </row>
    <row r="39" spans="1:7" x14ac:dyDescent="0.35">
      <c r="E39" s="5" t="str">
        <f t="shared" si="0"/>
        <v>Naiman Dovi</v>
      </c>
      <c r="F39" s="12">
        <v>175</v>
      </c>
    </row>
    <row r="40" spans="1:7" x14ac:dyDescent="0.35">
      <c r="E40" s="5" t="str">
        <f t="shared" si="0"/>
        <v>Naiman Yossi</v>
      </c>
      <c r="F40" s="12">
        <v>350</v>
      </c>
    </row>
    <row r="41" spans="1:7" x14ac:dyDescent="0.35">
      <c r="E41" s="5" t="str">
        <f t="shared" si="0"/>
        <v>Naiman Daniel</v>
      </c>
      <c r="F41" s="12">
        <v>400</v>
      </c>
    </row>
    <row r="42" spans="1:7" x14ac:dyDescent="0.35">
      <c r="E42" s="5" t="str">
        <f t="shared" si="0"/>
        <v>Naiman Shira</v>
      </c>
      <c r="F42" s="12">
        <v>200</v>
      </c>
    </row>
    <row r="43" spans="1:7" x14ac:dyDescent="0.35">
      <c r="E43" s="5" t="str">
        <f t="shared" si="0"/>
        <v>Naiman Chaya Sarah</v>
      </c>
      <c r="F43" s="12">
        <v>125</v>
      </c>
    </row>
    <row r="44" spans="1:7" x14ac:dyDescent="0.35">
      <c r="E44" s="5" t="str">
        <f t="shared" si="0"/>
        <v>Goldberg Avigail</v>
      </c>
      <c r="F44" s="12">
        <v>275</v>
      </c>
    </row>
    <row r="45" spans="1:7" x14ac:dyDescent="0.35">
      <c r="E45" s="5" t="str">
        <f t="shared" si="0"/>
        <v>Goldberg Devorah</v>
      </c>
      <c r="F45" s="12">
        <v>300</v>
      </c>
    </row>
    <row r="46" spans="1:7" ht="15" thickBot="1" x14ac:dyDescent="0.4">
      <c r="E46" s="6" t="str">
        <f t="shared" si="0"/>
        <v>Lapin Dassie</v>
      </c>
      <c r="F46" s="13">
        <v>350</v>
      </c>
    </row>
    <row r="47" spans="1:7" ht="15" thickTop="1" x14ac:dyDescent="0.35"/>
  </sheetData>
  <sortState ref="A2:A12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3"/>
  <sheetViews>
    <sheetView zoomScaleNormal="100" workbookViewId="0">
      <selection sqref="A1:XFD1"/>
    </sheetView>
  </sheetViews>
  <sheetFormatPr defaultRowHeight="14.5" x14ac:dyDescent="0.35"/>
  <cols>
    <col min="1" max="1" width="12.7265625" customWidth="1"/>
    <col min="2" max="2" width="11.08984375" customWidth="1"/>
    <col min="3" max="3" width="10.7265625" customWidth="1"/>
    <col min="4" max="4" width="14.81640625" customWidth="1"/>
    <col min="5" max="5" width="13.26953125" customWidth="1"/>
    <col min="6" max="6" width="14.453125" customWidth="1"/>
  </cols>
  <sheetData>
    <row r="1" spans="1:6" s="2" customFormat="1" x14ac:dyDescent="0.35">
      <c r="A1" s="2" t="s">
        <v>129</v>
      </c>
    </row>
    <row r="2" spans="1:6" x14ac:dyDescent="0.35">
      <c r="A2" t="s">
        <v>51</v>
      </c>
    </row>
    <row r="4" spans="1:6" x14ac:dyDescent="0.35">
      <c r="A4" t="s">
        <v>0</v>
      </c>
      <c r="B4" t="s">
        <v>29</v>
      </c>
      <c r="C4" t="s">
        <v>31</v>
      </c>
      <c r="D4" t="s">
        <v>2</v>
      </c>
      <c r="E4" t="s">
        <v>46</v>
      </c>
      <c r="F4" t="s">
        <v>45</v>
      </c>
    </row>
    <row r="5" spans="1:6" x14ac:dyDescent="0.35">
      <c r="A5" t="s">
        <v>47</v>
      </c>
      <c r="B5" t="s">
        <v>48</v>
      </c>
      <c r="C5" t="s">
        <v>65</v>
      </c>
      <c r="D5" t="s">
        <v>50</v>
      </c>
      <c r="E5">
        <v>1</v>
      </c>
      <c r="F5" s="14">
        <v>100</v>
      </c>
    </row>
    <row r="7" spans="1:6" x14ac:dyDescent="0.35">
      <c r="A7" t="s">
        <v>93</v>
      </c>
    </row>
    <row r="8" spans="1:6" x14ac:dyDescent="0.35">
      <c r="A8" t="s">
        <v>94</v>
      </c>
    </row>
    <row r="10" spans="1:6" x14ac:dyDescent="0.35">
      <c r="A10" t="s">
        <v>95</v>
      </c>
    </row>
    <row r="11" spans="1:6" x14ac:dyDescent="0.35">
      <c r="A11" t="s">
        <v>64</v>
      </c>
    </row>
    <row r="12" spans="1:6" x14ac:dyDescent="0.35">
      <c r="A12" t="s">
        <v>96</v>
      </c>
    </row>
    <row r="13" spans="1:6" x14ac:dyDescent="0.35">
      <c r="A13" t="s">
        <v>97</v>
      </c>
    </row>
    <row r="15" spans="1:6" x14ac:dyDescent="0.35">
      <c r="A15" t="s">
        <v>105</v>
      </c>
    </row>
    <row r="16" spans="1:6" x14ac:dyDescent="0.35">
      <c r="A16" t="s">
        <v>106</v>
      </c>
    </row>
    <row r="17" spans="1:1" x14ac:dyDescent="0.35">
      <c r="A17" t="s">
        <v>107</v>
      </c>
    </row>
    <row r="18" spans="1:1" x14ac:dyDescent="0.35">
      <c r="A18" t="s">
        <v>108</v>
      </c>
    </row>
    <row r="19" spans="1:1" x14ac:dyDescent="0.35">
      <c r="A19" t="s">
        <v>109</v>
      </c>
    </row>
    <row r="20" spans="1:1" x14ac:dyDescent="0.35">
      <c r="A20" t="s">
        <v>110</v>
      </c>
    </row>
    <row r="22" spans="1:1" x14ac:dyDescent="0.35">
      <c r="A22" t="s">
        <v>90</v>
      </c>
    </row>
    <row r="23" spans="1:1" x14ac:dyDescent="0.35">
      <c r="A23" t="s">
        <v>53</v>
      </c>
    </row>
    <row r="26" spans="1:1" x14ac:dyDescent="0.35">
      <c r="A26" t="s">
        <v>116</v>
      </c>
    </row>
    <row r="27" spans="1:1" x14ac:dyDescent="0.35">
      <c r="A27" t="s">
        <v>117</v>
      </c>
    </row>
    <row r="28" spans="1:1" x14ac:dyDescent="0.35">
      <c r="A28" t="s">
        <v>118</v>
      </c>
    </row>
    <row r="29" spans="1:1" x14ac:dyDescent="0.35">
      <c r="A29" t="s">
        <v>119</v>
      </c>
    </row>
    <row r="30" spans="1:1" x14ac:dyDescent="0.35">
      <c r="A30" t="s">
        <v>120</v>
      </c>
    </row>
    <row r="31" spans="1:1" x14ac:dyDescent="0.35">
      <c r="A31" t="s">
        <v>121</v>
      </c>
    </row>
    <row r="32" spans="1:1" x14ac:dyDescent="0.35">
      <c r="A32" t="s">
        <v>122</v>
      </c>
    </row>
    <row r="33" spans="1:1" x14ac:dyDescent="0.35">
      <c r="A33" t="s">
        <v>123</v>
      </c>
    </row>
  </sheetData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5"/>
  <sheetViews>
    <sheetView zoomScaleNormal="100" workbookViewId="0">
      <selection activeCell="B13" sqref="B13"/>
    </sheetView>
  </sheetViews>
  <sheetFormatPr defaultRowHeight="14.5" x14ac:dyDescent="0.35"/>
  <cols>
    <col min="1" max="1" width="14" customWidth="1"/>
    <col min="2" max="2" width="11.08984375" customWidth="1"/>
    <col min="3" max="3" width="10.7265625" customWidth="1"/>
    <col min="4" max="4" width="14.81640625" customWidth="1"/>
    <col min="5" max="5" width="13.26953125" customWidth="1"/>
    <col min="6" max="6" width="14.453125" customWidth="1"/>
  </cols>
  <sheetData>
    <row r="1" spans="1:6" s="2" customFormat="1" x14ac:dyDescent="0.35">
      <c r="A1" s="2" t="s">
        <v>128</v>
      </c>
    </row>
    <row r="2" spans="1:6" x14ac:dyDescent="0.35">
      <c r="A2" t="s">
        <v>51</v>
      </c>
    </row>
    <row r="4" spans="1:6" x14ac:dyDescent="0.35">
      <c r="A4" t="s">
        <v>0</v>
      </c>
      <c r="B4" t="s">
        <v>29</v>
      </c>
      <c r="C4" t="s">
        <v>31</v>
      </c>
      <c r="D4" t="s">
        <v>2</v>
      </c>
      <c r="E4" t="s">
        <v>46</v>
      </c>
      <c r="F4" t="s">
        <v>45</v>
      </c>
    </row>
    <row r="5" spans="1:6" x14ac:dyDescent="0.35">
      <c r="A5" t="s">
        <v>47</v>
      </c>
      <c r="B5" t="s">
        <v>48</v>
      </c>
      <c r="C5" t="s">
        <v>49</v>
      </c>
      <c r="D5" t="s">
        <v>50</v>
      </c>
      <c r="E5">
        <v>1</v>
      </c>
      <c r="F5" s="14">
        <v>100</v>
      </c>
    </row>
    <row r="7" spans="1:6" x14ac:dyDescent="0.35">
      <c r="A7" t="s">
        <v>101</v>
      </c>
    </row>
    <row r="8" spans="1:6" x14ac:dyDescent="0.35">
      <c r="A8" t="s">
        <v>102</v>
      </c>
    </row>
    <row r="10" spans="1:6" x14ac:dyDescent="0.35">
      <c r="A10" t="s">
        <v>103</v>
      </c>
    </row>
    <row r="11" spans="1:6" x14ac:dyDescent="0.35">
      <c r="A11" t="s">
        <v>64</v>
      </c>
    </row>
    <row r="12" spans="1:6" x14ac:dyDescent="0.35">
      <c r="A12" t="s">
        <v>104</v>
      </c>
    </row>
    <row r="14" spans="1:6" x14ac:dyDescent="0.35">
      <c r="A14" t="s">
        <v>89</v>
      </c>
    </row>
    <row r="15" spans="1:6" x14ac:dyDescent="0.35">
      <c r="A15" t="s">
        <v>53</v>
      </c>
    </row>
    <row r="17" spans="1:1" x14ac:dyDescent="0.35">
      <c r="A17" t="s">
        <v>115</v>
      </c>
    </row>
    <row r="18" spans="1:1" x14ac:dyDescent="0.35">
      <c r="A18" t="s">
        <v>124</v>
      </c>
    </row>
    <row r="20" spans="1:1" x14ac:dyDescent="0.35">
      <c r="A20" t="s">
        <v>125</v>
      </c>
    </row>
    <row r="21" spans="1:1" x14ac:dyDescent="0.35">
      <c r="A21" t="s">
        <v>126</v>
      </c>
    </row>
    <row r="22" spans="1:1" x14ac:dyDescent="0.35">
      <c r="A22" t="s">
        <v>127</v>
      </c>
    </row>
    <row r="23" spans="1:1" x14ac:dyDescent="0.35">
      <c r="A23" t="s">
        <v>130</v>
      </c>
    </row>
    <row r="24" spans="1:1" x14ac:dyDescent="0.35">
      <c r="A24" t="s">
        <v>131</v>
      </c>
    </row>
    <row r="25" spans="1:1" x14ac:dyDescent="0.35">
      <c r="A25" t="s">
        <v>132</v>
      </c>
    </row>
    <row r="26" spans="1:1" x14ac:dyDescent="0.35">
      <c r="A26" t="s">
        <v>133</v>
      </c>
    </row>
    <row r="27" spans="1:1" x14ac:dyDescent="0.35">
      <c r="A27" t="s">
        <v>134</v>
      </c>
    </row>
    <row r="28" spans="1:1" x14ac:dyDescent="0.35">
      <c r="A28" t="s">
        <v>135</v>
      </c>
    </row>
    <row r="30" spans="1:1" x14ac:dyDescent="0.35">
      <c r="A30" t="s">
        <v>136</v>
      </c>
    </row>
    <row r="32" spans="1:1" x14ac:dyDescent="0.35">
      <c r="A32" t="s">
        <v>140</v>
      </c>
    </row>
    <row r="35" spans="1:1" x14ac:dyDescent="0.35">
      <c r="A35" t="s">
        <v>141</v>
      </c>
    </row>
  </sheetData>
  <pageMargins left="0.45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1"/>
  <sheetViews>
    <sheetView topLeftCell="A5" zoomScaleNormal="100" workbookViewId="0">
      <selection activeCell="D30" sqref="D30"/>
    </sheetView>
  </sheetViews>
  <sheetFormatPr defaultRowHeight="14.5" x14ac:dyDescent="0.35"/>
  <cols>
    <col min="1" max="1" width="14" customWidth="1"/>
    <col min="2" max="2" width="11.08984375" customWidth="1"/>
    <col min="3" max="3" width="10.7265625" customWidth="1"/>
    <col min="4" max="4" width="14.81640625" customWidth="1"/>
    <col min="5" max="5" width="13.26953125" customWidth="1"/>
    <col min="6" max="6" width="14.453125" customWidth="1"/>
  </cols>
  <sheetData>
    <row r="1" spans="1:6" s="2" customFormat="1" x14ac:dyDescent="0.35">
      <c r="A1" s="2" t="s">
        <v>137</v>
      </c>
    </row>
    <row r="2" spans="1:6" x14ac:dyDescent="0.35">
      <c r="A2" t="s">
        <v>51</v>
      </c>
    </row>
    <row r="4" spans="1:6" x14ac:dyDescent="0.35">
      <c r="A4" t="s">
        <v>0</v>
      </c>
      <c r="B4" t="s">
        <v>29</v>
      </c>
      <c r="C4" t="s">
        <v>31</v>
      </c>
      <c r="D4" t="s">
        <v>2</v>
      </c>
      <c r="E4" t="s">
        <v>46</v>
      </c>
      <c r="F4" t="s">
        <v>45</v>
      </c>
    </row>
    <row r="5" spans="1:6" x14ac:dyDescent="0.35">
      <c r="A5" t="s">
        <v>47</v>
      </c>
      <c r="B5" t="s">
        <v>48</v>
      </c>
      <c r="C5" t="s">
        <v>49</v>
      </c>
      <c r="D5" t="s">
        <v>50</v>
      </c>
      <c r="E5">
        <v>1</v>
      </c>
      <c r="F5" s="14">
        <v>100</v>
      </c>
    </row>
    <row r="7" spans="1:6" x14ac:dyDescent="0.35">
      <c r="A7" t="s">
        <v>138</v>
      </c>
    </row>
    <row r="8" spans="1:6" x14ac:dyDescent="0.35">
      <c r="A8" t="s">
        <v>139</v>
      </c>
    </row>
    <row r="10" spans="1:6" x14ac:dyDescent="0.35">
      <c r="A10" t="s">
        <v>63</v>
      </c>
    </row>
    <row r="11" spans="1:6" x14ac:dyDescent="0.35">
      <c r="A11" t="s">
        <v>64</v>
      </c>
    </row>
    <row r="13" spans="1:6" x14ac:dyDescent="0.35">
      <c r="A13" t="s">
        <v>52</v>
      </c>
    </row>
    <row r="14" spans="1:6" x14ac:dyDescent="0.35">
      <c r="A14" t="s">
        <v>53</v>
      </c>
    </row>
    <row r="16" spans="1:6" x14ac:dyDescent="0.35">
      <c r="A16" t="s">
        <v>144</v>
      </c>
    </row>
    <row r="17" spans="1:1" x14ac:dyDescent="0.35">
      <c r="A17" t="s">
        <v>145</v>
      </c>
    </row>
    <row r="18" spans="1:1" x14ac:dyDescent="0.35">
      <c r="A18" t="s">
        <v>142</v>
      </c>
    </row>
    <row r="20" spans="1:1" x14ac:dyDescent="0.35">
      <c r="A20" t="s">
        <v>143</v>
      </c>
    </row>
    <row r="22" spans="1:1" x14ac:dyDescent="0.35">
      <c r="A22" t="s">
        <v>146</v>
      </c>
    </row>
    <row r="23" spans="1:1" x14ac:dyDescent="0.35">
      <c r="A23" t="s">
        <v>147</v>
      </c>
    </row>
    <row r="24" spans="1:1" x14ac:dyDescent="0.35">
      <c r="A24" t="s">
        <v>148</v>
      </c>
    </row>
    <row r="25" spans="1:1" x14ac:dyDescent="0.35">
      <c r="A25" t="s">
        <v>149</v>
      </c>
    </row>
    <row r="27" spans="1:1" x14ac:dyDescent="0.35">
      <c r="A27" t="s">
        <v>150</v>
      </c>
    </row>
    <row r="28" spans="1:1" x14ac:dyDescent="0.35">
      <c r="A28" t="s">
        <v>151</v>
      </c>
    </row>
    <row r="29" spans="1:1" x14ac:dyDescent="0.35">
      <c r="A29" t="s">
        <v>152</v>
      </c>
    </row>
    <row r="31" spans="1:1" x14ac:dyDescent="0.35">
      <c r="A31" t="s">
        <v>153</v>
      </c>
    </row>
  </sheetData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First and Last Names</vt:lpstr>
      <vt:lpstr>First, Middle, Initials, etc.</vt:lpstr>
      <vt:lpstr>Lookup Tables</vt:lpstr>
      <vt:lpstr>Instructions-Part 1</vt:lpstr>
      <vt:lpstr>Instructions-Part 2-Challenge</vt:lpstr>
      <vt:lpstr>Instructions-Part 3-Challenge</vt:lpstr>
      <vt:lpstr>Sheet1</vt:lpstr>
      <vt:lpstr>FirstName</vt:lpstr>
      <vt:lpstr>LastName</vt:lpstr>
      <vt:lpstr>MiddleInitial</vt:lpstr>
      <vt:lpstr>MiddleName</vt:lpstr>
      <vt:lpstr>'First, Middle, Initials, etc.'!Print_Area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Channah</dc:creator>
  <cp:lastModifiedBy>Channah</cp:lastModifiedBy>
  <cp:lastPrinted>2012-02-06T04:43:56Z</cp:lastPrinted>
  <dcterms:created xsi:type="dcterms:W3CDTF">2012-02-06T04:22:06Z</dcterms:created>
  <dcterms:modified xsi:type="dcterms:W3CDTF">2012-02-13T01:13:48Z</dcterms:modified>
</cp:coreProperties>
</file>